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20" windowWidth="25815" windowHeight="1402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48" i="1"/>
  <c r="F28"/>
  <c r="G28" s="1"/>
  <c r="F13"/>
  <c r="G13" s="1"/>
  <c r="F17"/>
  <c r="G17" s="1"/>
  <c r="F27"/>
  <c r="G27" s="1"/>
  <c r="H27" s="1"/>
  <c r="D45" s="1"/>
  <c r="F26"/>
  <c r="G26" s="1"/>
  <c r="F25"/>
  <c r="G25" s="1"/>
  <c r="H25" s="1"/>
  <c r="F24"/>
  <c r="G24" s="1"/>
  <c r="F11"/>
  <c r="G11" s="1"/>
  <c r="F4"/>
  <c r="G4" s="1"/>
  <c r="H4" s="1"/>
  <c r="F5"/>
  <c r="G5" s="1"/>
  <c r="H5" s="1"/>
  <c r="F6"/>
  <c r="G6" s="1"/>
  <c r="H6" s="1"/>
  <c r="F7"/>
  <c r="G7" s="1"/>
  <c r="H7" s="1"/>
  <c r="F8"/>
  <c r="G8" s="1"/>
  <c r="H8" s="1"/>
  <c r="F9"/>
  <c r="G9" s="1"/>
  <c r="H9" s="1"/>
  <c r="F10"/>
  <c r="G10" s="1"/>
  <c r="H10" s="1"/>
  <c r="F12"/>
  <c r="G12" s="1"/>
  <c r="H12" s="1"/>
  <c r="F15"/>
  <c r="G15" s="1"/>
  <c r="H15" s="1"/>
  <c r="F16"/>
  <c r="G16" s="1"/>
  <c r="H16" s="1"/>
  <c r="F18"/>
  <c r="G18" s="1"/>
  <c r="H18" s="1"/>
  <c r="F19"/>
  <c r="G19" s="1"/>
  <c r="H19" s="1"/>
  <c r="F20"/>
  <c r="G20" s="1"/>
  <c r="H20" s="1"/>
  <c r="F21"/>
  <c r="G21" s="1"/>
  <c r="H21" s="1"/>
  <c r="F22"/>
  <c r="G22" s="1"/>
  <c r="H22" s="1"/>
  <c r="F23"/>
  <c r="G23" s="1"/>
  <c r="H23" s="1"/>
  <c r="H3"/>
  <c r="G3"/>
  <c r="F3"/>
  <c r="H2"/>
  <c r="G2"/>
  <c r="F2"/>
  <c r="I28" l="1"/>
  <c r="H28"/>
  <c r="D56"/>
  <c r="D54"/>
  <c r="D52"/>
  <c r="D50"/>
  <c r="F33"/>
  <c r="D58"/>
  <c r="D55"/>
  <c r="D53"/>
  <c r="D42" s="1"/>
  <c r="D51"/>
  <c r="D40" s="1"/>
  <c r="H13"/>
  <c r="D46" s="1"/>
  <c r="I13"/>
  <c r="I17"/>
  <c r="H17"/>
  <c r="D38" s="1"/>
  <c r="I27"/>
  <c r="I26"/>
  <c r="H26"/>
  <c r="D44" s="1"/>
  <c r="I25"/>
  <c r="I24"/>
  <c r="H24"/>
  <c r="D43" s="1"/>
  <c r="E34"/>
  <c r="D37"/>
  <c r="I11"/>
  <c r="H11"/>
  <c r="I3"/>
  <c r="I5"/>
  <c r="I7"/>
  <c r="I9"/>
  <c r="I12"/>
  <c r="I16"/>
  <c r="I19"/>
  <c r="I21"/>
  <c r="I23"/>
  <c r="E33"/>
  <c r="D34"/>
  <c r="F34"/>
  <c r="I2"/>
  <c r="I4"/>
  <c r="I6"/>
  <c r="I8"/>
  <c r="I10"/>
  <c r="I15"/>
  <c r="I18"/>
  <c r="I20"/>
  <c r="I22"/>
  <c r="D33"/>
  <c r="E41" l="1"/>
  <c r="F41"/>
  <c r="D41"/>
  <c r="E39"/>
  <c r="F39"/>
  <c r="D39"/>
</calcChain>
</file>

<file path=xl/sharedStrings.xml><?xml version="1.0" encoding="utf-8"?>
<sst xmlns="http://schemas.openxmlformats.org/spreadsheetml/2006/main" count="119" uniqueCount="81">
  <si>
    <t>Location</t>
  </si>
  <si>
    <t>Modifiers</t>
  </si>
  <si>
    <t>Start Time</t>
  </si>
  <si>
    <t>End Time</t>
  </si>
  <si>
    <t>Duration</t>
  </si>
  <si>
    <t>+/- Base</t>
  </si>
  <si>
    <t>Base</t>
  </si>
  <si>
    <t>Cafe</t>
  </si>
  <si>
    <t>Near profane ground</t>
  </si>
  <si>
    <t>In a place that has been defiled</t>
  </si>
  <si>
    <t>Bonus</t>
  </si>
  <si>
    <t>Difficulty Descriptor</t>
  </si>
  <si>
    <t>Somewhat easier</t>
  </si>
  <si>
    <t>Quite a bit easier</t>
  </si>
  <si>
    <t>In a place that has been defiled; concentrating on controlling creeping doom</t>
  </si>
  <si>
    <t>Quite a bit easier; somewhat negated</t>
  </si>
  <si>
    <t>In a place that has been defiled; concentrating on controlling creeping doom and dust devil</t>
  </si>
  <si>
    <t>In a place that has been defiled; concentrating on controlling creeping doom and 2 dust devils</t>
  </si>
  <si>
    <t>Quite a bit more difficult; partially mitigated</t>
  </si>
  <si>
    <t>In a place that has been defiled; concentrating on controlling creeping doom, 2 dust devils and totem</t>
  </si>
  <si>
    <t>In a place that has been defiled; concentrating on controlling totem</t>
  </si>
  <si>
    <t>In a place that has been defiled; concentrating on controlling totem and dust devil</t>
  </si>
  <si>
    <t>In a place that has been defiled; concentrating on controlling totem, dust devil and creeping doom</t>
  </si>
  <si>
    <t>In a place that has been defiled; concentrating on controlling dust devil</t>
  </si>
  <si>
    <t>Plaza tannery</t>
  </si>
  <si>
    <t>Near profane ground and using an actual shield</t>
  </si>
  <si>
    <t>A lot easier</t>
  </si>
  <si>
    <t>Jonas' vault</t>
  </si>
  <si>
    <t>Slightly easier</t>
  </si>
  <si>
    <t>Dinky crossroads</t>
  </si>
  <si>
    <t>Far from profane ground</t>
  </si>
  <si>
    <t>A bit more difficult</t>
  </si>
  <si>
    <t>Barbarian summer camp</t>
  </si>
  <si>
    <t>[None]</t>
  </si>
  <si>
    <t>Gufnork AM altar</t>
  </si>
  <si>
    <t>In an area consecrated to another god; near profane ground</t>
  </si>
  <si>
    <t>Much more difficult; partially mitigated</t>
  </si>
  <si>
    <t>Gapp Genua altar</t>
  </si>
  <si>
    <t>In an area consecrated to another god</t>
  </si>
  <si>
    <t>Much more difficult</t>
  </si>
  <si>
    <t>Somewhat more difficult</t>
  </si>
  <si>
    <t>In defiled place</t>
  </si>
  <si>
    <t>Consecrated to another god</t>
  </si>
  <si>
    <t>Actual shield</t>
  </si>
  <si>
    <t>Min</t>
  </si>
  <si>
    <t>Max</t>
  </si>
  <si>
    <t>Avg</t>
  </si>
  <si>
    <t>None</t>
  </si>
  <si>
    <t>+/- None</t>
  </si>
  <si>
    <t>C</t>
  </si>
  <si>
    <t>C+W</t>
  </si>
  <si>
    <t>C+W+W</t>
  </si>
  <si>
    <t>C+W+W+T</t>
  </si>
  <si>
    <t>T</t>
  </si>
  <si>
    <t>T+W</t>
  </si>
  <si>
    <t>T+W+C</t>
  </si>
  <si>
    <t>W</t>
  </si>
  <si>
    <t>In a place that has been defiled; concentrating on controlling totem, dust devil, creeping doom and dust devil</t>
  </si>
  <si>
    <t>T+W+C+W</t>
  </si>
  <si>
    <t>1 Minion</t>
  </si>
  <si>
    <t>2 Minions</t>
  </si>
  <si>
    <t>3 Minions</t>
  </si>
  <si>
    <t>4 Minions</t>
  </si>
  <si>
    <t>OC Market</t>
  </si>
  <si>
    <t>Feel more confident as you battle your foes; near profane ground</t>
  </si>
  <si>
    <t>In combat</t>
  </si>
  <si>
    <t>Recent ritbury</t>
  </si>
  <si>
    <t>Recent prayer</t>
  </si>
  <si>
    <t>Near profane ground; actively worshipping Sek [ensumpf]</t>
  </si>
  <si>
    <t>Near profane ground; actively worshipping Sek [recently prayed - 468 GP]</t>
  </si>
  <si>
    <t>Near profane ground; some of your components are made of paper</t>
  </si>
  <si>
    <t>Paper shield</t>
  </si>
  <si>
    <t>In a place that has been defiled; using yellow baton as external focus</t>
  </si>
  <si>
    <t>Quite a bit more difficult; completely mitigated</t>
  </si>
  <si>
    <t>AM Sek altar</t>
  </si>
  <si>
    <t>Using yellow baton</t>
  </si>
  <si>
    <t>In a place that has been defiled; using dull grey baton as external focus</t>
  </si>
  <si>
    <t>Using dull grey baton</t>
  </si>
  <si>
    <t>UU Great Hall</t>
  </si>
  <si>
    <t>Far from the eyes of any god; near profane ground; actual shield</t>
  </si>
  <si>
    <t>Far from the eyes of any god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</si>
</sst>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NumberFormat="1"/>
    <xf numFmtId="164" fontId="0" fillId="0" borderId="0" xfId="0" applyNumberFormat="1"/>
    <xf numFmtId="0" fontId="1" fillId="0" borderId="0" xfId="0" applyFont="1"/>
    <xf numFmtId="0" fontId="1" fillId="0" borderId="0" xfId="0" quotePrefix="1" applyFont="1"/>
    <xf numFmtId="0" fontId="2" fillId="0" borderId="0" xfId="0" applyFont="1"/>
    <xf numFmtId="2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workbookViewId="0">
      <selection activeCell="A30" sqref="A30"/>
    </sheetView>
  </sheetViews>
  <sheetFormatPr defaultRowHeight="15"/>
  <cols>
    <col min="1" max="1" width="24.7109375" customWidth="1"/>
    <col min="2" max="2" width="105.5703125" customWidth="1"/>
    <col min="3" max="3" width="44" bestFit="1" customWidth="1"/>
    <col min="4" max="4" width="10" bestFit="1" customWidth="1"/>
    <col min="6" max="6" width="8.7109375" bestFit="1" customWidth="1"/>
    <col min="7" max="7" width="6.42578125" bestFit="1" customWidth="1"/>
    <col min="8" max="8" width="8.140625" bestFit="1" customWidth="1"/>
    <col min="10" max="10" width="5.140625" bestFit="1" customWidth="1"/>
  </cols>
  <sheetData>
    <row r="1" spans="1:10">
      <c r="A1" s="3" t="s">
        <v>0</v>
      </c>
      <c r="B1" s="3" t="s">
        <v>1</v>
      </c>
      <c r="C1" s="3" t="s">
        <v>11</v>
      </c>
      <c r="D1" s="3" t="s">
        <v>2</v>
      </c>
      <c r="E1" s="3" t="s">
        <v>3</v>
      </c>
      <c r="F1" s="3" t="s">
        <v>4</v>
      </c>
      <c r="G1" s="3" t="s">
        <v>10</v>
      </c>
      <c r="H1" s="4" t="s">
        <v>5</v>
      </c>
      <c r="I1" s="4" t="s">
        <v>48</v>
      </c>
      <c r="J1" s="3" t="s">
        <v>6</v>
      </c>
    </row>
    <row r="2" spans="1:10">
      <c r="A2" t="s">
        <v>7</v>
      </c>
      <c r="B2" t="s">
        <v>8</v>
      </c>
      <c r="C2" t="s">
        <v>12</v>
      </c>
      <c r="D2" s="2">
        <v>0.39226851851851857</v>
      </c>
      <c r="E2" s="2">
        <v>0.39613425925925921</v>
      </c>
      <c r="F2" s="2">
        <f>E2-D2</f>
        <v>3.8657407407406419E-3</v>
      </c>
      <c r="G2" s="1">
        <f>(MINUTE(F2)*60)+SECOND(F2)</f>
        <v>334</v>
      </c>
      <c r="H2" s="1">
        <f t="shared" ref="H2:H13" si="0">G2-$J$2</f>
        <v>-4</v>
      </c>
      <c r="I2">
        <f>G2-$G$20</f>
        <v>8</v>
      </c>
      <c r="J2">
        <v>338</v>
      </c>
    </row>
    <row r="3" spans="1:10">
      <c r="A3" t="s">
        <v>74</v>
      </c>
      <c r="B3" t="s">
        <v>9</v>
      </c>
      <c r="C3" t="s">
        <v>13</v>
      </c>
      <c r="D3" s="2">
        <v>0.39795138888888887</v>
      </c>
      <c r="E3" s="2">
        <v>0.40186342592592594</v>
      </c>
      <c r="F3" s="2">
        <f>E3-D3</f>
        <v>3.9120370370370749E-3</v>
      </c>
      <c r="G3" s="1">
        <f>(MINUTE(F3)*60)+SECOND(F3)</f>
        <v>338</v>
      </c>
      <c r="H3" s="1">
        <f t="shared" si="0"/>
        <v>0</v>
      </c>
      <c r="I3">
        <f t="shared" ref="I3:I24" si="1">G3-$G$20</f>
        <v>12</v>
      </c>
    </row>
    <row r="4" spans="1:10">
      <c r="A4" t="s">
        <v>74</v>
      </c>
      <c r="B4" t="s">
        <v>14</v>
      </c>
      <c r="C4" t="s">
        <v>15</v>
      </c>
      <c r="D4" s="2">
        <v>0.40589120370370368</v>
      </c>
      <c r="E4" s="2">
        <v>0.40975694444444444</v>
      </c>
      <c r="F4" s="2">
        <f t="shared" ref="F4:F24" si="2">E4-D4</f>
        <v>3.8657407407407529E-3</v>
      </c>
      <c r="G4" s="1">
        <f t="shared" ref="G4:G28" si="3">(MINUTE(F4)*60)+SECOND(F4)</f>
        <v>334</v>
      </c>
      <c r="H4" s="1">
        <f t="shared" si="0"/>
        <v>-4</v>
      </c>
      <c r="I4">
        <f t="shared" si="1"/>
        <v>8</v>
      </c>
    </row>
    <row r="5" spans="1:10">
      <c r="A5" t="s">
        <v>74</v>
      </c>
      <c r="B5" t="s">
        <v>16</v>
      </c>
      <c r="C5" t="s">
        <v>15</v>
      </c>
      <c r="D5" s="2">
        <v>0.41091435185185188</v>
      </c>
      <c r="E5" s="2">
        <v>0.41472222222222221</v>
      </c>
      <c r="F5" s="2">
        <f t="shared" si="2"/>
        <v>3.8078703703703365E-3</v>
      </c>
      <c r="G5" s="1">
        <f t="shared" si="3"/>
        <v>329</v>
      </c>
      <c r="H5" s="1">
        <f t="shared" si="0"/>
        <v>-9</v>
      </c>
      <c r="I5">
        <f t="shared" si="1"/>
        <v>3</v>
      </c>
    </row>
    <row r="6" spans="1:10">
      <c r="A6" t="s">
        <v>74</v>
      </c>
      <c r="B6" t="s">
        <v>17</v>
      </c>
      <c r="C6" t="s">
        <v>18</v>
      </c>
      <c r="D6" s="2">
        <v>0.41627314814814814</v>
      </c>
      <c r="E6" s="2">
        <v>0.42002314814814817</v>
      </c>
      <c r="F6" s="2">
        <f t="shared" si="2"/>
        <v>3.7500000000000311E-3</v>
      </c>
      <c r="G6" s="1">
        <f t="shared" si="3"/>
        <v>324</v>
      </c>
      <c r="H6" s="1">
        <f t="shared" si="0"/>
        <v>-14</v>
      </c>
      <c r="I6">
        <f t="shared" si="1"/>
        <v>-2</v>
      </c>
    </row>
    <row r="7" spans="1:10">
      <c r="A7" t="s">
        <v>74</v>
      </c>
      <c r="B7" t="s">
        <v>19</v>
      </c>
      <c r="C7" t="s">
        <v>18</v>
      </c>
      <c r="D7" s="2">
        <v>0.42136574074074074</v>
      </c>
      <c r="E7" s="2">
        <v>0.42509259259259258</v>
      </c>
      <c r="F7" s="2">
        <f t="shared" si="2"/>
        <v>3.7268518518518423E-3</v>
      </c>
      <c r="G7" s="1">
        <f t="shared" si="3"/>
        <v>322</v>
      </c>
      <c r="H7" s="1">
        <f t="shared" si="0"/>
        <v>-16</v>
      </c>
      <c r="I7">
        <f t="shared" si="1"/>
        <v>-4</v>
      </c>
    </row>
    <row r="8" spans="1:10">
      <c r="A8" t="s">
        <v>74</v>
      </c>
      <c r="B8" t="s">
        <v>20</v>
      </c>
      <c r="C8" t="s">
        <v>15</v>
      </c>
      <c r="D8" s="2">
        <v>0.42614583333333328</v>
      </c>
      <c r="E8" s="2">
        <v>0.43</v>
      </c>
      <c r="F8" s="2">
        <f t="shared" si="2"/>
        <v>3.854166666666714E-3</v>
      </c>
      <c r="G8" s="1">
        <f t="shared" si="3"/>
        <v>333</v>
      </c>
      <c r="H8" s="1">
        <f t="shared" si="0"/>
        <v>-5</v>
      </c>
      <c r="I8">
        <f t="shared" si="1"/>
        <v>7</v>
      </c>
    </row>
    <row r="9" spans="1:10">
      <c r="A9" t="s">
        <v>74</v>
      </c>
      <c r="B9" t="s">
        <v>21</v>
      </c>
      <c r="C9" t="s">
        <v>15</v>
      </c>
      <c r="D9" s="2">
        <v>0.43104166666666671</v>
      </c>
      <c r="E9" s="2">
        <v>0.43484953703703705</v>
      </c>
      <c r="F9" s="2">
        <f t="shared" si="2"/>
        <v>3.8078703703703365E-3</v>
      </c>
      <c r="G9" s="1">
        <f t="shared" si="3"/>
        <v>329</v>
      </c>
      <c r="H9" s="1">
        <f t="shared" si="0"/>
        <v>-9</v>
      </c>
      <c r="I9">
        <f t="shared" si="1"/>
        <v>3</v>
      </c>
    </row>
    <row r="10" spans="1:10">
      <c r="A10" t="s">
        <v>74</v>
      </c>
      <c r="B10" t="s">
        <v>22</v>
      </c>
      <c r="C10" t="s">
        <v>18</v>
      </c>
      <c r="D10" s="2">
        <v>0.43549768518518522</v>
      </c>
      <c r="E10" s="2">
        <v>0.4392361111111111</v>
      </c>
      <c r="F10" s="2">
        <f t="shared" si="2"/>
        <v>3.7384259259258812E-3</v>
      </c>
      <c r="G10" s="1">
        <f t="shared" si="3"/>
        <v>323</v>
      </c>
      <c r="H10" s="1">
        <f t="shared" si="0"/>
        <v>-15</v>
      </c>
      <c r="I10">
        <f t="shared" si="1"/>
        <v>-3</v>
      </c>
    </row>
    <row r="11" spans="1:10">
      <c r="A11" t="s">
        <v>74</v>
      </c>
      <c r="B11" t="s">
        <v>57</v>
      </c>
      <c r="C11" t="s">
        <v>18</v>
      </c>
      <c r="D11" s="2">
        <v>0.5173726851851852</v>
      </c>
      <c r="E11" s="2">
        <v>0.52109953703703704</v>
      </c>
      <c r="F11" s="2">
        <f t="shared" si="2"/>
        <v>3.7268518518518423E-3</v>
      </c>
      <c r="G11" s="1">
        <f t="shared" si="3"/>
        <v>322</v>
      </c>
      <c r="H11" s="1">
        <f t="shared" si="0"/>
        <v>-16</v>
      </c>
      <c r="I11">
        <f t="shared" si="1"/>
        <v>-4</v>
      </c>
    </row>
    <row r="12" spans="1:10">
      <c r="A12" t="s">
        <v>74</v>
      </c>
      <c r="B12" t="s">
        <v>23</v>
      </c>
      <c r="C12" t="s">
        <v>15</v>
      </c>
      <c r="D12" s="2">
        <v>0.44245370370370374</v>
      </c>
      <c r="E12" s="2">
        <v>0.44631944444444444</v>
      </c>
      <c r="F12" s="2">
        <f t="shared" si="2"/>
        <v>3.8657407407406974E-3</v>
      </c>
      <c r="G12" s="1">
        <f t="shared" si="3"/>
        <v>334</v>
      </c>
      <c r="H12" s="1">
        <f t="shared" si="0"/>
        <v>-4</v>
      </c>
      <c r="I12">
        <f t="shared" si="1"/>
        <v>8</v>
      </c>
    </row>
    <row r="13" spans="1:10">
      <c r="A13" t="s">
        <v>74</v>
      </c>
      <c r="B13" t="s">
        <v>72</v>
      </c>
      <c r="C13" t="s">
        <v>73</v>
      </c>
      <c r="D13" s="2">
        <v>0.60030092592592588</v>
      </c>
      <c r="E13" s="2">
        <v>0.60401620370370368</v>
      </c>
      <c r="F13" s="2">
        <f t="shared" ref="F13" si="4">E13-D13</f>
        <v>3.7152777777778034E-3</v>
      </c>
      <c r="G13" s="1">
        <f t="shared" si="3"/>
        <v>321</v>
      </c>
      <c r="H13" s="1">
        <f t="shared" si="0"/>
        <v>-17</v>
      </c>
      <c r="I13">
        <f t="shared" ref="I13" si="5">G13-$G$20</f>
        <v>-5</v>
      </c>
    </row>
    <row r="14" spans="1:10">
      <c r="A14" t="s">
        <v>74</v>
      </c>
      <c r="B14" t="s">
        <v>76</v>
      </c>
      <c r="D14" s="2"/>
      <c r="E14" s="2"/>
      <c r="F14" s="2"/>
      <c r="G14" s="1"/>
      <c r="H14" s="1"/>
    </row>
    <row r="15" spans="1:10">
      <c r="A15" t="s">
        <v>24</v>
      </c>
      <c r="B15" t="s">
        <v>25</v>
      </c>
      <c r="C15" t="s">
        <v>26</v>
      </c>
      <c r="D15" s="2">
        <v>0.44855324074074071</v>
      </c>
      <c r="E15" s="2">
        <v>0.45265046296296302</v>
      </c>
      <c r="F15" s="2">
        <f t="shared" si="2"/>
        <v>4.0972222222223076E-3</v>
      </c>
      <c r="G15" s="1">
        <f t="shared" si="3"/>
        <v>354</v>
      </c>
      <c r="H15" s="1">
        <f t="shared" ref="H15:H28" si="6">G15-$J$2</f>
        <v>16</v>
      </c>
      <c r="I15">
        <f t="shared" si="1"/>
        <v>28</v>
      </c>
    </row>
    <row r="16" spans="1:10">
      <c r="A16" t="s">
        <v>24</v>
      </c>
      <c r="B16" t="s">
        <v>8</v>
      </c>
      <c r="C16" t="s">
        <v>12</v>
      </c>
      <c r="D16" s="2">
        <v>0.45321759259259259</v>
      </c>
      <c r="E16" s="2">
        <v>0.45708333333333334</v>
      </c>
      <c r="F16" s="2">
        <f t="shared" si="2"/>
        <v>3.8657407407407529E-3</v>
      </c>
      <c r="G16" s="1">
        <f t="shared" si="3"/>
        <v>334</v>
      </c>
      <c r="H16" s="1">
        <f t="shared" si="6"/>
        <v>-4</v>
      </c>
      <c r="I16">
        <f t="shared" si="1"/>
        <v>8</v>
      </c>
    </row>
    <row r="17" spans="1:9">
      <c r="A17" t="s">
        <v>24</v>
      </c>
      <c r="B17" t="s">
        <v>70</v>
      </c>
      <c r="C17" t="s">
        <v>36</v>
      </c>
      <c r="D17" s="2">
        <v>0.58027777777777778</v>
      </c>
      <c r="E17" s="2">
        <v>0.58361111111111108</v>
      </c>
      <c r="F17" s="2">
        <f t="shared" si="2"/>
        <v>3.3333333333332993E-3</v>
      </c>
      <c r="G17" s="1">
        <f t="shared" si="3"/>
        <v>288</v>
      </c>
      <c r="H17" s="1">
        <f t="shared" si="6"/>
        <v>-50</v>
      </c>
      <c r="I17">
        <f t="shared" si="1"/>
        <v>-38</v>
      </c>
    </row>
    <row r="18" spans="1:9">
      <c r="A18" t="s">
        <v>27</v>
      </c>
      <c r="B18" t="s">
        <v>8</v>
      </c>
      <c r="C18" t="s">
        <v>28</v>
      </c>
      <c r="D18" s="2">
        <v>0.45996527777777779</v>
      </c>
      <c r="E18" s="2">
        <v>0.46380787037037036</v>
      </c>
      <c r="F18" s="2">
        <f t="shared" si="2"/>
        <v>3.8425925925925641E-3</v>
      </c>
      <c r="G18" s="1">
        <f t="shared" si="3"/>
        <v>332</v>
      </c>
      <c r="H18" s="1">
        <f t="shared" si="6"/>
        <v>-6</v>
      </c>
      <c r="I18">
        <f t="shared" si="1"/>
        <v>6</v>
      </c>
    </row>
    <row r="19" spans="1:9">
      <c r="A19" t="s">
        <v>29</v>
      </c>
      <c r="B19" t="s">
        <v>30</v>
      </c>
      <c r="C19" t="s">
        <v>31</v>
      </c>
      <c r="D19" s="2">
        <v>0.46457175925925925</v>
      </c>
      <c r="E19" s="2">
        <v>0.4682986111111111</v>
      </c>
      <c r="F19" s="2">
        <f t="shared" si="2"/>
        <v>3.7268518518518423E-3</v>
      </c>
      <c r="G19" s="1">
        <f t="shared" si="3"/>
        <v>322</v>
      </c>
      <c r="H19" s="1">
        <f t="shared" si="6"/>
        <v>-16</v>
      </c>
      <c r="I19">
        <f t="shared" si="1"/>
        <v>-4</v>
      </c>
    </row>
    <row r="20" spans="1:9">
      <c r="A20" t="s">
        <v>32</v>
      </c>
      <c r="B20" t="s">
        <v>33</v>
      </c>
      <c r="C20" t="s">
        <v>33</v>
      </c>
      <c r="D20" s="2">
        <v>0.46947916666666667</v>
      </c>
      <c r="E20" s="2">
        <v>0.47325231481481483</v>
      </c>
      <c r="F20" s="2">
        <f t="shared" si="2"/>
        <v>3.7731481481481643E-3</v>
      </c>
      <c r="G20" s="1">
        <f t="shared" si="3"/>
        <v>326</v>
      </c>
      <c r="H20" s="1">
        <f t="shared" si="6"/>
        <v>-12</v>
      </c>
      <c r="I20">
        <f t="shared" si="1"/>
        <v>0</v>
      </c>
    </row>
    <row r="21" spans="1:9">
      <c r="A21" t="s">
        <v>34</v>
      </c>
      <c r="B21" t="s">
        <v>35</v>
      </c>
      <c r="C21" t="s">
        <v>36</v>
      </c>
      <c r="D21" s="2">
        <v>0.47430555555555554</v>
      </c>
      <c r="E21" s="2">
        <v>0.47763888888888889</v>
      </c>
      <c r="F21" s="2">
        <f t="shared" si="2"/>
        <v>3.3333333333333548E-3</v>
      </c>
      <c r="G21" s="1">
        <f t="shared" si="3"/>
        <v>288</v>
      </c>
      <c r="H21" s="1">
        <f t="shared" si="6"/>
        <v>-50</v>
      </c>
      <c r="I21">
        <f t="shared" si="1"/>
        <v>-38</v>
      </c>
    </row>
    <row r="22" spans="1:9">
      <c r="A22" t="s">
        <v>37</v>
      </c>
      <c r="B22" t="s">
        <v>38</v>
      </c>
      <c r="C22" t="s">
        <v>39</v>
      </c>
      <c r="D22" s="2">
        <v>0.47956018518518517</v>
      </c>
      <c r="E22" s="2">
        <v>0.48280092592592588</v>
      </c>
      <c r="F22" s="2">
        <f t="shared" si="2"/>
        <v>3.2407407407407107E-3</v>
      </c>
      <c r="G22" s="1">
        <f t="shared" si="3"/>
        <v>280</v>
      </c>
      <c r="H22" s="1">
        <f t="shared" si="6"/>
        <v>-58</v>
      </c>
      <c r="I22">
        <f t="shared" si="1"/>
        <v>-46</v>
      </c>
    </row>
    <row r="23" spans="1:9">
      <c r="A23" t="s">
        <v>32</v>
      </c>
      <c r="B23" t="s">
        <v>30</v>
      </c>
      <c r="C23" t="s">
        <v>40</v>
      </c>
      <c r="D23" s="2">
        <v>0.48461805555555554</v>
      </c>
      <c r="E23" s="2">
        <v>0.48834490740740738</v>
      </c>
      <c r="F23" s="2">
        <f t="shared" si="2"/>
        <v>3.7268518518518423E-3</v>
      </c>
      <c r="G23" s="1">
        <f t="shared" si="3"/>
        <v>322</v>
      </c>
      <c r="H23" s="1">
        <f t="shared" si="6"/>
        <v>-16</v>
      </c>
      <c r="I23">
        <f t="shared" si="1"/>
        <v>-4</v>
      </c>
    </row>
    <row r="24" spans="1:9">
      <c r="A24" t="s">
        <v>63</v>
      </c>
      <c r="B24" t="s">
        <v>64</v>
      </c>
      <c r="C24" t="s">
        <v>13</v>
      </c>
      <c r="D24" s="2">
        <v>0.52638888888888891</v>
      </c>
      <c r="E24" s="2">
        <v>0.53028935185185189</v>
      </c>
      <c r="F24" s="2">
        <f t="shared" si="2"/>
        <v>3.9004629629629806E-3</v>
      </c>
      <c r="G24" s="1">
        <f t="shared" si="3"/>
        <v>337</v>
      </c>
      <c r="H24" s="1">
        <f t="shared" si="6"/>
        <v>-1</v>
      </c>
      <c r="I24">
        <f t="shared" si="1"/>
        <v>11</v>
      </c>
    </row>
    <row r="25" spans="1:9">
      <c r="A25" t="s">
        <v>63</v>
      </c>
      <c r="B25" t="s">
        <v>8</v>
      </c>
      <c r="C25" t="s">
        <v>12</v>
      </c>
      <c r="D25" s="2">
        <v>0.54276620370370365</v>
      </c>
      <c r="E25" s="2">
        <v>0.54663194444444441</v>
      </c>
      <c r="F25" s="2">
        <f t="shared" ref="F25:F28" si="7">E25-D25</f>
        <v>3.8657407407407529E-3</v>
      </c>
      <c r="G25" s="1">
        <f t="shared" si="3"/>
        <v>334</v>
      </c>
      <c r="H25" s="1">
        <f t="shared" si="6"/>
        <v>-4</v>
      </c>
      <c r="I25">
        <f t="shared" ref="I25:I28" si="8">G25-$G$20</f>
        <v>8</v>
      </c>
    </row>
    <row r="26" spans="1:9">
      <c r="A26" t="s">
        <v>63</v>
      </c>
      <c r="B26" t="s">
        <v>68</v>
      </c>
      <c r="C26" t="s">
        <v>13</v>
      </c>
      <c r="D26" s="2">
        <v>0.53674768518518523</v>
      </c>
      <c r="E26" s="2">
        <v>0.54061342592592598</v>
      </c>
      <c r="F26" s="2">
        <f t="shared" si="7"/>
        <v>3.8657407407407529E-3</v>
      </c>
      <c r="G26" s="1">
        <f t="shared" si="3"/>
        <v>334</v>
      </c>
      <c r="H26" s="1">
        <f t="shared" si="6"/>
        <v>-4</v>
      </c>
      <c r="I26">
        <f t="shared" si="8"/>
        <v>8</v>
      </c>
    </row>
    <row r="27" spans="1:9">
      <c r="A27" t="s">
        <v>63</v>
      </c>
      <c r="B27" t="s">
        <v>69</v>
      </c>
      <c r="C27" t="s">
        <v>13</v>
      </c>
      <c r="D27" s="2">
        <v>0.54840277777777779</v>
      </c>
      <c r="E27" s="2">
        <v>0.55233796296296289</v>
      </c>
      <c r="F27" s="2">
        <f t="shared" si="7"/>
        <v>3.9351851851850972E-3</v>
      </c>
      <c r="G27" s="1">
        <f t="shared" si="3"/>
        <v>340</v>
      </c>
      <c r="H27" s="1">
        <f t="shared" si="6"/>
        <v>2</v>
      </c>
      <c r="I27">
        <f t="shared" si="8"/>
        <v>14</v>
      </c>
    </row>
    <row r="28" spans="1:9">
      <c r="A28" t="s">
        <v>78</v>
      </c>
      <c r="B28" t="s">
        <v>79</v>
      </c>
      <c r="C28" t="s">
        <v>36</v>
      </c>
      <c r="D28" s="6">
        <v>0.50078703703703698</v>
      </c>
      <c r="E28" s="6">
        <v>0.50437500000000002</v>
      </c>
      <c r="F28" s="2">
        <f t="shared" si="7"/>
        <v>3.5879629629630427E-3</v>
      </c>
      <c r="G28" s="1">
        <f t="shared" si="3"/>
        <v>310</v>
      </c>
      <c r="H28" s="1">
        <f t="shared" si="6"/>
        <v>-28</v>
      </c>
      <c r="I28">
        <f t="shared" si="8"/>
        <v>-16</v>
      </c>
    </row>
    <row r="29" spans="1:9">
      <c r="G29" s="1"/>
      <c r="H29" s="1"/>
    </row>
    <row r="31" spans="1:9">
      <c r="D31" s="3" t="s">
        <v>44</v>
      </c>
      <c r="E31" s="3" t="s">
        <v>45</v>
      </c>
      <c r="F31" s="3" t="s">
        <v>46</v>
      </c>
    </row>
    <row r="32" spans="1:9">
      <c r="C32" s="5" t="s">
        <v>47</v>
      </c>
      <c r="D32">
        <v>-12</v>
      </c>
    </row>
    <row r="33" spans="3:6">
      <c r="C33" t="s">
        <v>8</v>
      </c>
      <c r="D33">
        <f>MIN($H2,$H16,$H18)</f>
        <v>-6</v>
      </c>
      <c r="E33">
        <f>MAX($H2,$H16,$H18)</f>
        <v>-4</v>
      </c>
      <c r="F33">
        <f>ROUND(AVERAGE($H2,$H16,$H18),1)</f>
        <v>-4.7</v>
      </c>
    </row>
    <row r="34" spans="3:6">
      <c r="C34" t="s">
        <v>30</v>
      </c>
      <c r="D34">
        <f>MIN($H19,$H23)</f>
        <v>-16</v>
      </c>
      <c r="E34">
        <f>MAX($H19,$H23)</f>
        <v>-16</v>
      </c>
      <c r="F34">
        <f>AVERAGE($H19,$H23)</f>
        <v>-16</v>
      </c>
    </row>
    <row r="35" spans="3:6">
      <c r="C35" t="s">
        <v>41</v>
      </c>
      <c r="D35">
        <v>0</v>
      </c>
    </row>
    <row r="36" spans="3:6">
      <c r="C36" t="s">
        <v>42</v>
      </c>
      <c r="D36">
        <v>-58</v>
      </c>
    </row>
    <row r="37" spans="3:6">
      <c r="C37" t="s">
        <v>43</v>
      </c>
      <c r="D37">
        <f>H15-H16</f>
        <v>20</v>
      </c>
    </row>
    <row r="38" spans="3:6">
      <c r="C38" t="s">
        <v>71</v>
      </c>
      <c r="D38">
        <f>H17-H16</f>
        <v>-46</v>
      </c>
    </row>
    <row r="39" spans="3:6">
      <c r="C39" t="s">
        <v>59</v>
      </c>
      <c r="D39">
        <f>MIN($D50,$D54,$D58)</f>
        <v>-5</v>
      </c>
      <c r="E39">
        <f>MAX($D50,$D54,$D58)</f>
        <v>-4</v>
      </c>
      <c r="F39">
        <f>ROUND(AVERAGE($D50,$D54,$D58),1)</f>
        <v>-4.3</v>
      </c>
    </row>
    <row r="40" spans="3:6">
      <c r="C40" t="s">
        <v>60</v>
      </c>
      <c r="D40">
        <f>MIN($D51,$D55)</f>
        <v>-9</v>
      </c>
    </row>
    <row r="41" spans="3:6">
      <c r="C41" t="s">
        <v>61</v>
      </c>
      <c r="D41">
        <f>MIN($D52,$D56)</f>
        <v>-15</v>
      </c>
      <c r="E41">
        <f>MAX($D52,$D56)</f>
        <v>-14</v>
      </c>
      <c r="F41">
        <f>ROUND(AVERAGE($D52,$D56),1)</f>
        <v>-14.5</v>
      </c>
    </row>
    <row r="42" spans="3:6">
      <c r="C42" t="s">
        <v>62</v>
      </c>
      <c r="D42">
        <f>MIN(D53,D57)</f>
        <v>-16</v>
      </c>
    </row>
    <row r="43" spans="3:6">
      <c r="C43" t="s">
        <v>65</v>
      </c>
      <c r="D43">
        <f>H24-H25</f>
        <v>3</v>
      </c>
    </row>
    <row r="44" spans="3:6">
      <c r="C44" t="s">
        <v>66</v>
      </c>
      <c r="D44">
        <f>(H26-H25)</f>
        <v>0</v>
      </c>
    </row>
    <row r="45" spans="3:6">
      <c r="C45" t="s">
        <v>67</v>
      </c>
      <c r="D45">
        <f>H27-H25</f>
        <v>6</v>
      </c>
    </row>
    <row r="46" spans="3:6">
      <c r="C46" t="s">
        <v>75</v>
      </c>
      <c r="D46">
        <f>H13-H3</f>
        <v>-17</v>
      </c>
    </row>
    <row r="47" spans="3:6">
      <c r="C47" t="s">
        <v>77</v>
      </c>
    </row>
    <row r="48" spans="3:6">
      <c r="C48" t="s">
        <v>80</v>
      </c>
      <c r="D48">
        <f>H28-H15</f>
        <v>-44</v>
      </c>
    </row>
    <row r="50" spans="3:4">
      <c r="C50" t="s">
        <v>49</v>
      </c>
      <c r="D50">
        <f>H4-H3</f>
        <v>-4</v>
      </c>
    </row>
    <row r="51" spans="3:4">
      <c r="C51" t="s">
        <v>50</v>
      </c>
      <c r="D51">
        <f>H5-H3</f>
        <v>-9</v>
      </c>
    </row>
    <row r="52" spans="3:4">
      <c r="C52" t="s">
        <v>51</v>
      </c>
      <c r="D52">
        <f>H6-H3</f>
        <v>-14</v>
      </c>
    </row>
    <row r="53" spans="3:4">
      <c r="C53" t="s">
        <v>52</v>
      </c>
      <c r="D53">
        <f>H7-H3</f>
        <v>-16</v>
      </c>
    </row>
    <row r="54" spans="3:4">
      <c r="C54" t="s">
        <v>53</v>
      </c>
      <c r="D54">
        <f>H8-H3</f>
        <v>-5</v>
      </c>
    </row>
    <row r="55" spans="3:4">
      <c r="C55" t="s">
        <v>54</v>
      </c>
      <c r="D55">
        <f>H9-H3</f>
        <v>-9</v>
      </c>
    </row>
    <row r="56" spans="3:4">
      <c r="C56" t="s">
        <v>55</v>
      </c>
      <c r="D56">
        <f>H10-H3</f>
        <v>-15</v>
      </c>
    </row>
    <row r="57" spans="3:4">
      <c r="C57" t="s">
        <v>58</v>
      </c>
      <c r="D57">
        <v>-16</v>
      </c>
    </row>
    <row r="58" spans="3:4">
      <c r="C58" t="s">
        <v>56</v>
      </c>
      <c r="D58">
        <f>H12-H3</f>
        <v>-4</v>
      </c>
    </row>
  </sheetData>
  <conditionalFormatting sqref="H2:H29">
    <cfRule type="colorScale" priority="1">
      <colorScale>
        <cfvo type="num" val="-20"/>
        <cfvo type="num" val="0"/>
        <cfvo type="num" val="20"/>
        <color rgb="FFF8696B"/>
        <color theme="0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</dc:creator>
  <cp:lastModifiedBy>Andrew</cp:lastModifiedBy>
  <dcterms:created xsi:type="dcterms:W3CDTF">2008-11-12T09:25:30Z</dcterms:created>
  <dcterms:modified xsi:type="dcterms:W3CDTF">2008-11-29T12:40:34Z</dcterms:modified>
</cp:coreProperties>
</file>